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tabRatio="934" firstSheet="2" activeTab="6"/>
  </bookViews>
  <sheets>
    <sheet name="共享设备清单" sheetId="4" state="hidden" r:id="rId1"/>
    <sheet name="紫外可见光光度计" sheetId="7" state="hidden" r:id="rId2"/>
    <sheet name="荧光光谱仪" sheetId="6" r:id="rId3"/>
    <sheet name="高效液相色谱仪" sheetId="5" r:id="rId4"/>
    <sheet name="热重差重分析仪" sheetId="9" r:id="rId5"/>
    <sheet name="紫外分光光度计" sheetId="2" r:id="rId6"/>
    <sheet name="高性能计算集群" sheetId="11" r:id="rId7"/>
    <sheet name="数据统计" sheetId="3"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<sst xmlns="http://schemas.openxmlformats.org/spreadsheetml/2006/main" count="181" uniqueCount="76">
  <si>
    <r>
      <rPr>
        <b/>
        <sz val="18"/>
        <color rgb="FF000000"/>
        <rFont val="宋体"/>
        <charset val="134"/>
      </rPr>
      <t>仪</t>
    </r>
    <r>
      <rPr>
        <b/>
        <sz val="18"/>
        <color rgb="FF000000"/>
        <rFont val="仿宋_GB2312"/>
        <charset val="134"/>
      </rPr>
      <t>器名称</t>
    </r>
  </si>
  <si>
    <t>型号</t>
  </si>
  <si>
    <t>单价</t>
  </si>
  <si>
    <t>机时</t>
  </si>
  <si>
    <t>高效液相色谱仪</t>
  </si>
  <si>
    <t>赛默飞</t>
  </si>
  <si>
    <t>荧光光谱仪</t>
  </si>
  <si>
    <t>Cary E</t>
  </si>
  <si>
    <t>热重差重分析仪</t>
  </si>
  <si>
    <t>DTG-60</t>
  </si>
  <si>
    <t>-</t>
  </si>
  <si>
    <t>紫外分光光度计</t>
  </si>
  <si>
    <t>Cary5000</t>
  </si>
  <si>
    <t>高性能计算集群</t>
  </si>
  <si>
    <t>TS10000</t>
  </si>
  <si>
    <t>LED封装测试实训系统</t>
  </si>
  <si>
    <t>光驰/GCLEDFZ-B</t>
  </si>
  <si>
    <t>光纤耦合激光器制备实训系统</t>
  </si>
  <si>
    <t>光驰/GCOHZB-C</t>
  </si>
  <si>
    <t>AI运算一体化服务器</t>
  </si>
  <si>
    <t>高施捷/4029GP-TRT</t>
  </si>
  <si>
    <t xml:space="preserve">   仪器名称</t>
  </si>
  <si>
    <t>紫外可见光光度计</t>
  </si>
  <si>
    <t xml:space="preserve">   仪器编号</t>
  </si>
  <si>
    <t xml:space="preserve">   厂商型号</t>
  </si>
  <si>
    <t>TU-1901</t>
  </si>
  <si>
    <t xml:space="preserve">   仪器放置地点</t>
  </si>
  <si>
    <t>理化楼215</t>
  </si>
  <si>
    <t xml:space="preserve">   仪器管理人及电话</t>
  </si>
  <si>
    <t>范婷 18909932036</t>
  </si>
  <si>
    <t xml:space="preserve">   仪器操作人及电话</t>
  </si>
  <si>
    <t>张娜娜 15095546304</t>
  </si>
  <si>
    <t xml:space="preserve">   固定开放时间</t>
  </si>
  <si>
    <t>工作日：上午10:30-13:30；下午：16:30-19:30</t>
  </si>
  <si>
    <t xml:space="preserve">   收费标准</t>
  </si>
  <si>
    <r>
      <rPr>
        <b/>
        <sz val="14"/>
        <color theme="1"/>
        <rFont val="宋体"/>
        <charset val="134"/>
        <scheme val="minor"/>
      </rPr>
      <t>校内：</t>
    </r>
    <r>
      <rPr>
        <sz val="14"/>
        <color theme="1"/>
        <rFont val="宋体"/>
        <charset val="134"/>
        <scheme val="minor"/>
      </rPr>
      <t xml:space="preserve">
液体样品：10元/小时
（溶剂自带，自行对样品进行前处理，不满一小时按一小时算）
</t>
    </r>
    <r>
      <rPr>
        <b/>
        <sz val="14"/>
        <color theme="1"/>
        <rFont val="宋体"/>
        <charset val="134"/>
        <scheme val="minor"/>
      </rPr>
      <t>校外：</t>
    </r>
    <r>
      <rPr>
        <sz val="14"/>
        <color theme="1"/>
        <rFont val="宋体"/>
        <charset val="134"/>
        <scheme val="minor"/>
      </rPr>
      <t xml:space="preserve">
液体样品：50元/小时
（溶剂自带，自行对样品进行前处理，不满一小时按一小时算）</t>
    </r>
  </si>
  <si>
    <t xml:space="preserve">   仪器简介（包括每个样品测试时间）</t>
  </si>
  <si>
    <t>1、 波长范围： 190nm～900nm
2、 波长准确度：±0.3nm(开机自动校准)
3、 波长重复性：0.1nm
4、 光谱带宽： TU-1900：2nm  
TU-1901：0.1nm、0.2nm、0.5nm、1.0nm、2.0nm、5.0nm
5、 杂散光：≤0.01%T(220nm,NaI； 360nm,NaNo2)
6、 光度方式： 透过率、吸光度、反射率、能量
7、 光度范围： -4.0～4.0Abs
8、 光度准确度：±0.002Abs(0～0.5Abs)；±0.004Abs(0.5～1.0Abs)；±0.3%T(0～T)
9、 光度重复性：0.001Abs(0～0.5Abs)；0.002Abs(0.5～1.0Abs)
10、基线平直度：±0.001Abs
11、基线漂移： 0.0004Abs/h(500nm, 0Abs预热2小时后)
12、光度噪声： ±0.0004Abs</t>
  </si>
  <si>
    <t xml:space="preserve">   仪器图片</t>
  </si>
  <si>
    <t>蒋虎 18139283255</t>
  </si>
  <si>
    <r>
      <rPr>
        <b/>
        <sz val="14"/>
        <color theme="1"/>
        <rFont val="宋体"/>
        <charset val="134"/>
        <scheme val="minor"/>
      </rPr>
      <t>校内：</t>
    </r>
    <r>
      <rPr>
        <sz val="14"/>
        <color theme="1"/>
        <rFont val="宋体"/>
        <charset val="134"/>
        <scheme val="minor"/>
      </rPr>
      <t xml:space="preserve">
液体样品：10元/时
固体样品：15元/时
（溶剂自带，自行对样品进行前处理，不满一小时按一小时算）
</t>
    </r>
    <r>
      <rPr>
        <b/>
        <sz val="14"/>
        <color theme="1"/>
        <rFont val="宋体"/>
        <charset val="134"/>
        <scheme val="minor"/>
      </rPr>
      <t>校外：</t>
    </r>
    <r>
      <rPr>
        <sz val="14"/>
        <color theme="1"/>
        <rFont val="宋体"/>
        <charset val="134"/>
        <scheme val="minor"/>
      </rPr>
      <t xml:space="preserve">
液体样品：20元/时
固体样品：30元/时
（溶剂自带，自行对样品进行前处理，不满一小时按一小时算）</t>
    </r>
  </si>
  <si>
    <t xml:space="preserve">   仪器简介</t>
  </si>
  <si>
    <t>可对液体、固体样品进行常温条件下的荧光分析、发光分析、磷光分析。</t>
  </si>
  <si>
    <t>赛默飞/Vanquish Core</t>
  </si>
  <si>
    <t>理化楼227</t>
  </si>
  <si>
    <t>杨坤 15352607266</t>
  </si>
  <si>
    <r>
      <rPr>
        <b/>
        <sz val="14"/>
        <color theme="1"/>
        <rFont val="宋体"/>
        <charset val="134"/>
        <scheme val="minor"/>
      </rPr>
      <t>校内：</t>
    </r>
    <r>
      <rPr>
        <sz val="14"/>
        <color theme="1"/>
        <rFont val="宋体"/>
        <charset val="134"/>
        <scheme val="minor"/>
      </rPr>
      <t xml:space="preserve">
单个样品测试时间小于30min ：       40元/样
单个样品测试时间30min~60min之间：  60元/样
单个样品测试时间大于60min：        80元/样
（自行对样品进行前处理，提供测试方法，无需准备测试耗材）
</t>
    </r>
    <r>
      <rPr>
        <b/>
        <sz val="14"/>
        <color theme="1"/>
        <rFont val="宋体"/>
        <charset val="134"/>
        <scheme val="minor"/>
      </rPr>
      <t>校外：</t>
    </r>
    <r>
      <rPr>
        <sz val="14"/>
        <color theme="1"/>
        <rFont val="宋体"/>
        <charset val="134"/>
        <scheme val="minor"/>
      </rPr>
      <t xml:space="preserve">
常规150/样
（自行对样品进行前处理，提供测试方法，无需准备测试耗材）</t>
    </r>
  </si>
  <si>
    <t>Vanquish分离纯化液相系统将先进的分离能力与高度精确的馏分收集完美结合，应用灵活，可以助力食品、医药、化工、环境等完成复杂样品的分离、纯化流程。可对样品进行定性、定量分析，标准曲线的绘制，并出具色谱图的pdf报告及原始数据。</t>
  </si>
  <si>
    <t>史芹 15299931024</t>
  </si>
  <si>
    <r>
      <rPr>
        <b/>
        <sz val="14"/>
        <color theme="1"/>
        <rFont val="宋体"/>
        <charset val="134"/>
        <scheme val="minor"/>
      </rPr>
      <t>校内：</t>
    </r>
    <r>
      <rPr>
        <sz val="14"/>
        <color theme="1"/>
        <rFont val="宋体"/>
        <charset val="134"/>
        <scheme val="minor"/>
      </rPr>
      <t xml:space="preserve">
固体样品：110元/小时
（样品要求：粉末样需15mg，干燥无水；块体样品：直径和高分别不超过3mm和2mm，若样品中含有S,CI,P,Br等元素，请提前联系确认是否可做。自行对样品进行前处理，不满一小时按一小时算）
</t>
    </r>
    <r>
      <rPr>
        <b/>
        <sz val="14"/>
        <color theme="1"/>
        <rFont val="宋体"/>
        <charset val="134"/>
        <scheme val="minor"/>
      </rPr>
      <t>校外：</t>
    </r>
    <r>
      <rPr>
        <sz val="14"/>
        <color theme="1"/>
        <rFont val="宋体"/>
        <charset val="134"/>
        <scheme val="minor"/>
      </rPr>
      <t xml:space="preserve">
固体样品：220元/小时
样品要求：粉末样需15mg，干燥无水；块体样品：直径和高分别不超过3mm和2mm，若样品中含有S,CI,P,Br等元素，请提前联系确认是否可做。自行对样品进行前处理，不满一小时按一小时算）</t>
    </r>
  </si>
  <si>
    <t>可用于测定固体或液体随温度变化过程中质量的变化和测定聚合物的分解温度和速率以及所含挥发物、添加剂和填料的数量。</t>
  </si>
  <si>
    <t>安捷伦Cary 5000 UV-Vis-NIR</t>
  </si>
  <si>
    <t>李琦 17690578390</t>
  </si>
  <si>
    <r>
      <rPr>
        <b/>
        <sz val="14"/>
        <color theme="1"/>
        <rFont val="宋体"/>
        <charset val="134"/>
        <scheme val="minor"/>
      </rPr>
      <t>方案一：</t>
    </r>
    <r>
      <rPr>
        <sz val="14"/>
        <color theme="1"/>
        <rFont val="宋体"/>
        <charset val="134"/>
        <scheme val="minor"/>
      </rPr>
      <t xml:space="preserve">按样收费
</t>
    </r>
    <r>
      <rPr>
        <b/>
        <sz val="14"/>
        <color theme="1"/>
        <rFont val="宋体"/>
        <charset val="134"/>
        <scheme val="minor"/>
      </rPr>
      <t>校内：</t>
    </r>
    <r>
      <rPr>
        <sz val="14"/>
        <color theme="1"/>
        <rFont val="宋体"/>
        <charset val="134"/>
        <scheme val="minor"/>
      </rPr>
      <t xml:space="preserve">液体80元/样，固体收费150元/样；
</t>
    </r>
    <r>
      <rPr>
        <b/>
        <sz val="14"/>
        <color theme="1"/>
        <rFont val="宋体"/>
        <charset val="134"/>
        <scheme val="minor"/>
      </rPr>
      <t>校外：</t>
    </r>
    <r>
      <rPr>
        <sz val="14"/>
        <color theme="1"/>
        <rFont val="宋体"/>
        <charset val="134"/>
        <scheme val="minor"/>
      </rPr>
      <t xml:space="preserve">液体一个160元/样，固体收费300元/样。
（溶剂自带，自行对样品进行前处理）
</t>
    </r>
    <r>
      <rPr>
        <b/>
        <sz val="14"/>
        <color theme="1"/>
        <rFont val="宋体"/>
        <charset val="134"/>
        <scheme val="minor"/>
      </rPr>
      <t>方案二：</t>
    </r>
    <r>
      <rPr>
        <sz val="14"/>
        <color theme="1"/>
        <rFont val="宋体"/>
        <charset val="134"/>
        <scheme val="minor"/>
      </rPr>
      <t xml:space="preserve">按时收费
</t>
    </r>
    <r>
      <rPr>
        <b/>
        <sz val="14"/>
        <color theme="1"/>
        <rFont val="宋体"/>
        <charset val="134"/>
        <scheme val="minor"/>
      </rPr>
      <t>校内：</t>
    </r>
    <r>
      <rPr>
        <sz val="14"/>
        <color theme="1"/>
        <rFont val="宋体"/>
        <charset val="134"/>
        <scheme val="minor"/>
      </rPr>
      <t xml:space="preserve">液体样品，400元/小时；固体样品，400元/小时
</t>
    </r>
    <r>
      <rPr>
        <b/>
        <sz val="14"/>
        <color theme="1"/>
        <rFont val="宋体"/>
        <charset val="134"/>
        <scheme val="minor"/>
      </rPr>
      <t>校外：</t>
    </r>
    <r>
      <rPr>
        <sz val="14"/>
        <color theme="1"/>
        <rFont val="宋体"/>
        <charset val="134"/>
        <scheme val="minor"/>
      </rPr>
      <t>液体样品，600元/小时；固体样品，600元/小时
（溶剂自带，自行对样品进行前处理，不满一小时按一小时算）</t>
    </r>
  </si>
  <si>
    <t>Z 轴高度：20 mm，光度系统：双光束，光度范围(Abs)：8 Abs，光源 ：卤钨灯可见光和氘弧紫外光，光谱带宽：UV-Vis 0.01 - 5.00 nm、NIR 0.04 - 20 nm，宽度：1020 mm，控制软件：Cary WinUV for UV-Vis-NIR Applications，最大扫描速度：UV-Vis 2000 nm/min、NIR 8000 nm/min，波长：175 - 3300 nm，深度：710 mm，重量：91 kg，高度：380 mm</t>
  </si>
  <si>
    <t>理化楼121</t>
  </si>
  <si>
    <t>王海锋 13677542706</t>
  </si>
  <si>
    <r>
      <rPr>
        <b/>
        <sz val="14"/>
        <color theme="1"/>
        <rFont val="宋体"/>
        <charset val="134"/>
        <scheme val="minor"/>
      </rPr>
      <t>校内：</t>
    </r>
    <r>
      <rPr>
        <sz val="14"/>
        <color theme="1"/>
        <rFont val="宋体"/>
        <charset val="134"/>
        <scheme val="minor"/>
      </rPr>
      <t xml:space="preserve">
1分/（核*时）
</t>
    </r>
    <r>
      <rPr>
        <b/>
        <sz val="14"/>
        <color theme="1"/>
        <rFont val="宋体"/>
        <charset val="134"/>
        <scheme val="minor"/>
      </rPr>
      <t>校外：</t>
    </r>
    <r>
      <rPr>
        <sz val="14"/>
        <color theme="1"/>
        <rFont val="宋体"/>
        <charset val="134"/>
        <scheme val="minor"/>
      </rPr>
      <t xml:space="preserve">
2分/（核*时）</t>
    </r>
  </si>
  <si>
    <t>单价（元）</t>
  </si>
  <si>
    <t>机时（时）</t>
  </si>
  <si>
    <t>比表面积仪</t>
  </si>
  <si>
    <t>JW-BK112</t>
  </si>
  <si>
    <t>紫外可见分光光度计</t>
  </si>
  <si>
    <t>UV751-GD</t>
  </si>
  <si>
    <t>光驰</t>
  </si>
  <si>
    <t>高施捷</t>
  </si>
  <si>
    <t>预约机时（时）</t>
  </si>
  <si>
    <t>固体样本
（150元/时）</t>
  </si>
  <si>
    <t>院内</t>
  </si>
  <si>
    <t>总收入（元）</t>
  </si>
  <si>
    <t>维修基金（45%）</t>
  </si>
  <si>
    <t>管理费（25%）</t>
  </si>
  <si>
    <t>劳务酬金（25%）</t>
  </si>
  <si>
    <t>奖励（5%）</t>
  </si>
  <si>
    <t>院外</t>
  </si>
  <si>
    <t>液体样本
（100元/时）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</si>
</sst>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rgb="FF000000"/>
      <name val="宋体"/>
      <charset val="134"/>
    </font>
    <font>
      <b/>
      <sz val="18"/>
      <color rgb="FF000000"/>
      <name val="仿宋_GB2312"/>
      <charset val="134"/>
    </font>
    <font>
      <sz val="14"/>
      <color rgb="FF000000"/>
      <name val="宋体"/>
      <charset val="134"/>
    </font>
    <font>
      <b/>
      <sz val="11"/>
      <color theme="1"/>
      <name val="宋体"/>
      <charset val="134"/>
      <scheme val="minor"/>
    </font>
    <font>
      <sz val="14"/>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auto="1"/>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bottom style="medium">
        <color auto="1"/>
      </bottom>
      <diagonal/>
    </border>
    <border>
      <left style="medium">
        <color rgb="FF000000"/>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2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8" applyNumberFormat="0" applyFill="0" applyAlignment="0" applyProtection="0">
      <alignment vertical="center"/>
    </xf>
    <xf numFmtId="0" fontId="13" fillId="0" borderId="28" applyNumberFormat="0" applyFill="0" applyAlignment="0" applyProtection="0">
      <alignment vertical="center"/>
    </xf>
    <xf numFmtId="0" fontId="14" fillId="0" borderId="29" applyNumberFormat="0" applyFill="0" applyAlignment="0" applyProtection="0">
      <alignment vertical="center"/>
    </xf>
    <xf numFmtId="0" fontId="14" fillId="0" borderId="0" applyNumberFormat="0" applyFill="0" applyBorder="0" applyAlignment="0" applyProtection="0">
      <alignment vertical="center"/>
    </xf>
    <xf numFmtId="0" fontId="15" fillId="5" borderId="30" applyNumberFormat="0" applyAlignment="0" applyProtection="0">
      <alignment vertical="center"/>
    </xf>
    <xf numFmtId="0" fontId="16" fillId="6" borderId="31" applyNumberFormat="0" applyAlignment="0" applyProtection="0">
      <alignment vertical="center"/>
    </xf>
    <xf numFmtId="0" fontId="17" fillId="6" borderId="30" applyNumberFormat="0" applyAlignment="0" applyProtection="0">
      <alignment vertical="center"/>
    </xf>
    <xf numFmtId="0" fontId="18" fillId="7" borderId="32" applyNumberFormat="0" applyAlignment="0" applyProtection="0">
      <alignment vertical="center"/>
    </xf>
    <xf numFmtId="0" fontId="19" fillId="0" borderId="33" applyNumberFormat="0" applyFill="0" applyAlignment="0" applyProtection="0">
      <alignment vertical="center"/>
    </xf>
    <xf numFmtId="0" fontId="20" fillId="0" borderId="34"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64">
    <xf numFmtId="0" fontId="0" fillId="0" borderId="0" xfId="0"/>
    <xf numFmtId="0" fontId="0" fillId="0" borderId="0" xfId="0" applyBorder="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3" fontId="3" fillId="0" borderId="5" xfId="0" applyNumberFormat="1" applyFont="1" applyBorder="1" applyAlignment="1">
      <alignment horizontal="center" vertical="center"/>
    </xf>
    <xf numFmtId="0" fontId="3" fillId="0" borderId="6" xfId="0" applyFont="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3" fontId="3" fillId="2" borderId="5"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3" fontId="3" fillId="2" borderId="8" xfId="0" applyNumberFormat="1" applyFont="1" applyFill="1" applyBorder="1" applyAlignment="1">
      <alignment horizontal="center" vertical="center"/>
    </xf>
    <xf numFmtId="0" fontId="3" fillId="2" borderId="9"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5" fillId="0" borderId="0" xfId="0" applyFont="1"/>
    <xf numFmtId="0" fontId="0" fillId="0" borderId="0" xfId="0" applyAlignment="1">
      <alignment vertical="center"/>
    </xf>
    <xf numFmtId="0" fontId="0" fillId="0" borderId="0" xfId="0" applyAlignment="1">
      <alignment horizontal="left" vertical="center"/>
    </xf>
    <xf numFmtId="0" fontId="5" fillId="0" borderId="1" xfId="0" applyFont="1" applyBorder="1" applyAlignment="1">
      <alignment vertical="center"/>
    </xf>
    <xf numFmtId="0" fontId="5" fillId="0" borderId="3" xfId="0" applyFont="1" applyBorder="1" applyAlignment="1">
      <alignment horizontal="left" vertical="center"/>
    </xf>
    <xf numFmtId="0" fontId="5" fillId="0" borderId="4" xfId="0" applyFont="1" applyBorder="1" applyAlignment="1">
      <alignment vertical="center"/>
    </xf>
    <xf numFmtId="0" fontId="5" fillId="0" borderId="6" xfId="0" applyFont="1" applyBorder="1" applyAlignment="1">
      <alignment horizontal="left" vertical="center"/>
    </xf>
    <xf numFmtId="0" fontId="6" fillId="0" borderId="6" xfId="0" applyFont="1" applyBorder="1" applyAlignment="1">
      <alignment vertical="center" wrapText="1"/>
    </xf>
    <xf numFmtId="0" fontId="5" fillId="0" borderId="4" xfId="0" applyFont="1" applyBorder="1" applyAlignment="1">
      <alignment vertical="center" wrapText="1"/>
    </xf>
    <xf numFmtId="0" fontId="5" fillId="0" borderId="6" xfId="0" applyFont="1" applyBorder="1" applyAlignment="1">
      <alignment horizontal="left" vertical="center" wrapText="1"/>
    </xf>
    <xf numFmtId="0" fontId="5" fillId="0" borderId="7" xfId="0" applyFont="1" applyBorder="1" applyAlignment="1">
      <alignment vertical="center"/>
    </xf>
    <xf numFmtId="0" fontId="0" fillId="0" borderId="9" xfId="0" applyBorder="1" applyAlignment="1">
      <alignment horizontal="left" vertical="center"/>
    </xf>
    <xf numFmtId="0" fontId="0" fillId="0" borderId="0" xfId="0" applyFill="1"/>
    <xf numFmtId="0" fontId="1"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3" fontId="3" fillId="2" borderId="20" xfId="0" applyNumberFormat="1" applyFont="1" applyFill="1" applyBorder="1" applyAlignment="1">
      <alignment horizontal="center" vertical="center"/>
    </xf>
    <xf numFmtId="0" fontId="3" fillId="2" borderId="21"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2" xfId="0" applyFont="1" applyFill="1" applyBorder="1" applyAlignment="1">
      <alignment horizontal="center" vertical="center"/>
    </xf>
    <xf numFmtId="3" fontId="3" fillId="3" borderId="22" xfId="0" applyNumberFormat="1"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3" fontId="3" fillId="3" borderId="25" xfId="0" applyNumberFormat="1" applyFont="1" applyFill="1" applyBorder="1" applyAlignment="1">
      <alignment horizontal="center" vertical="center"/>
    </xf>
    <xf numFmtId="0" fontId="3" fillId="3" borderId="26"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554355</xdr:colOff>
      <xdr:row>10</xdr:row>
      <xdr:rowOff>35560</xdr:rowOff>
    </xdr:from>
    <xdr:to>
      <xdr:col>2</xdr:col>
      <xdr:colOff>3780155</xdr:colOff>
      <xdr:row>10</xdr:row>
      <xdr:rowOff>2415540</xdr:rowOff>
    </xdr:to>
    <xdr:pic>
      <xdr:nvPicPr>
        <xdr:cNvPr id="3" name="图片 2" descr="图片1"/>
        <xdr:cNvPicPr>
          <a:picLocks noChangeAspect="1"/>
        </xdr:cNvPicPr>
      </xdr:nvPicPr>
      <xdr:blipFill>
        <a:blip r:embed="rId1"/>
        <a:stretch>
          <a:fillRect/>
        </a:stretch>
      </xdr:blipFill>
      <xdr:spPr>
        <a:xfrm>
          <a:off x="3221355" y="7607935"/>
          <a:ext cx="3225800" cy="237998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450215</xdr:colOff>
      <xdr:row>10</xdr:row>
      <xdr:rowOff>17145</xdr:rowOff>
    </xdr:from>
    <xdr:to>
      <xdr:col>2</xdr:col>
      <xdr:colOff>3835400</xdr:colOff>
      <xdr:row>10</xdr:row>
      <xdr:rowOff>2487930</xdr:rowOff>
    </xdr:to>
    <xdr:pic>
      <xdr:nvPicPr>
        <xdr:cNvPr id="2" name="图片 1" descr="IMG_20250319_110516"/>
        <xdr:cNvPicPr>
          <a:picLocks noChangeAspect="1"/>
        </xdr:cNvPicPr>
      </xdr:nvPicPr>
      <xdr:blipFill>
        <a:blip r:embed="rId1"/>
        <a:stretch>
          <a:fillRect/>
        </a:stretch>
      </xdr:blipFill>
      <xdr:spPr>
        <a:xfrm>
          <a:off x="3117215" y="5293995"/>
          <a:ext cx="3385185" cy="247078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970915</xdr:colOff>
      <xdr:row>10</xdr:row>
      <xdr:rowOff>6350</xdr:rowOff>
    </xdr:from>
    <xdr:to>
      <xdr:col>2</xdr:col>
      <xdr:colOff>3068320</xdr:colOff>
      <xdr:row>11</xdr:row>
      <xdr:rowOff>8255</xdr:rowOff>
    </xdr:to>
    <xdr:pic>
      <xdr:nvPicPr>
        <xdr:cNvPr id="2" name="图片 1" descr="8592300c957701b2968e7e2567ebbb6c_750"/>
        <xdr:cNvPicPr>
          <a:picLocks noChangeAspect="1"/>
        </xdr:cNvPicPr>
      </xdr:nvPicPr>
      <xdr:blipFill>
        <a:blip r:embed="rId1"/>
        <a:stretch>
          <a:fillRect/>
        </a:stretch>
      </xdr:blipFill>
      <xdr:spPr>
        <a:xfrm>
          <a:off x="3637915" y="5994400"/>
          <a:ext cx="2097405" cy="298640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504190</xdr:colOff>
      <xdr:row>10</xdr:row>
      <xdr:rowOff>26035</xdr:rowOff>
    </xdr:from>
    <xdr:to>
      <xdr:col>2</xdr:col>
      <xdr:colOff>3623310</xdr:colOff>
      <xdr:row>10</xdr:row>
      <xdr:rowOff>2805430</xdr:rowOff>
    </xdr:to>
    <xdr:pic>
      <xdr:nvPicPr>
        <xdr:cNvPr id="2" name="图片 1" descr="3b4f83198e4082b9b9045f18b5e2d211_750"/>
        <xdr:cNvPicPr>
          <a:picLocks noChangeAspect="1"/>
        </xdr:cNvPicPr>
      </xdr:nvPicPr>
      <xdr:blipFill>
        <a:blip r:embed="rId1"/>
        <a:stretch>
          <a:fillRect/>
        </a:stretch>
      </xdr:blipFill>
      <xdr:spPr>
        <a:xfrm>
          <a:off x="3171190" y="6017260"/>
          <a:ext cx="3119120" cy="277939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127635</xdr:colOff>
      <xdr:row>10</xdr:row>
      <xdr:rowOff>59690</xdr:rowOff>
    </xdr:from>
    <xdr:to>
      <xdr:col>2</xdr:col>
      <xdr:colOff>4025265</xdr:colOff>
      <xdr:row>10</xdr:row>
      <xdr:rowOff>2280920</xdr:rowOff>
    </xdr:to>
    <xdr:pic>
      <xdr:nvPicPr>
        <xdr:cNvPr id="4" name="图片 3" descr="7EJSP_WV%[%QOZOEQ`T%RBC"/>
        <xdr:cNvPicPr>
          <a:picLocks noChangeAspect="1"/>
        </xdr:cNvPicPr>
      </xdr:nvPicPr>
      <xdr:blipFill>
        <a:blip r:embed="rId1"/>
        <a:srcRect b="26275"/>
        <a:stretch>
          <a:fillRect/>
        </a:stretch>
      </xdr:blipFill>
      <xdr:spPr>
        <a:xfrm>
          <a:off x="2794635" y="6387465"/>
          <a:ext cx="3897630" cy="222123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414020</xdr:colOff>
      <xdr:row>10</xdr:row>
      <xdr:rowOff>26035</xdr:rowOff>
    </xdr:from>
    <xdr:to>
      <xdr:col>2</xdr:col>
      <xdr:colOff>3672205</xdr:colOff>
      <xdr:row>10</xdr:row>
      <xdr:rowOff>3209290</xdr:rowOff>
    </xdr:to>
    <xdr:pic>
      <xdr:nvPicPr>
        <xdr:cNvPr id="2" name="图片 1" descr="3cba2ff440b3861fd698b082e1aac9ea_750"/>
        <xdr:cNvPicPr>
          <a:picLocks noChangeAspect="1"/>
        </xdr:cNvPicPr>
      </xdr:nvPicPr>
      <xdr:blipFill>
        <a:blip r:embed="rId1"/>
        <a:stretch>
          <a:fillRect/>
        </a:stretch>
      </xdr:blipFill>
      <xdr:spPr>
        <a:xfrm>
          <a:off x="3081020" y="3874135"/>
          <a:ext cx="3258185" cy="31832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202.201.161.175/model/TwoGradePage/devTrans.aspx?devcode=1500232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hyperlink" Target="http://202.201.161.175/model/TwoGradePage/devTrans.aspx?devcode=150023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C14" sqref="C14"/>
    </sheetView>
  </sheetViews>
  <sheetFormatPr defaultColWidth="9" defaultRowHeight="13.5" outlineLevelCol="3"/>
  <cols>
    <col min="1" max="1" width="35" style="48" customWidth="1"/>
    <col min="2" max="2" width="23.875" style="48" customWidth="1"/>
    <col min="3" max="3" width="13.125" style="48" customWidth="1"/>
    <col min="4" max="4" width="28.2583333333333" style="48" customWidth="1"/>
    <col min="5" max="16384" width="9" style="48"/>
  </cols>
  <sheetData>
    <row r="1" ht="23.25" spans="1:4">
      <c r="A1" s="49" t="s">
        <v>0</v>
      </c>
      <c r="B1" s="50" t="s">
        <v>1</v>
      </c>
      <c r="C1" s="50" t="s">
        <v>2</v>
      </c>
      <c r="D1" s="51" t="s">
        <v>3</v>
      </c>
    </row>
    <row r="2" ht="19.5" spans="1:4">
      <c r="A2" s="52" t="s">
        <v>4</v>
      </c>
      <c r="B2" s="53" t="s">
        <v>5</v>
      </c>
      <c r="C2" s="54">
        <v>353600</v>
      </c>
      <c r="D2" s="55">
        <v>639</v>
      </c>
    </row>
    <row r="3" ht="19.5" spans="1:4">
      <c r="A3" s="52" t="s">
        <v>6</v>
      </c>
      <c r="B3" s="53" t="s">
        <v>7</v>
      </c>
      <c r="C3" s="54">
        <v>264000</v>
      </c>
      <c r="D3" s="55">
        <v>24</v>
      </c>
    </row>
    <row r="4" ht="19.5" spans="1:4">
      <c r="A4" s="52" t="s">
        <v>8</v>
      </c>
      <c r="B4" s="53" t="s">
        <v>9</v>
      </c>
      <c r="C4" s="54">
        <v>299000</v>
      </c>
      <c r="D4" s="55" t="s">
        <v>10</v>
      </c>
    </row>
    <row r="5" ht="19.5" spans="1:4">
      <c r="A5" s="52" t="s">
        <v>11</v>
      </c>
      <c r="B5" s="53" t="s">
        <v>12</v>
      </c>
      <c r="C5" s="54">
        <v>760000</v>
      </c>
      <c r="D5" s="55">
        <v>214</v>
      </c>
    </row>
    <row r="6" ht="19.5" spans="1:4">
      <c r="A6" s="52" t="s">
        <v>13</v>
      </c>
      <c r="B6" s="53" t="s">
        <v>14</v>
      </c>
      <c r="C6" s="54">
        <v>459000</v>
      </c>
      <c r="D6" s="55">
        <f>22*4</f>
        <v>88</v>
      </c>
    </row>
    <row r="7" ht="19.5" spans="1:4">
      <c r="A7" s="56" t="s">
        <v>15</v>
      </c>
      <c r="B7" s="57" t="s">
        <v>16</v>
      </c>
      <c r="C7" s="58">
        <v>445000</v>
      </c>
      <c r="D7" s="59">
        <v>0</v>
      </c>
    </row>
    <row r="8" ht="19.5" spans="1:4">
      <c r="A8" s="56" t="s">
        <v>17</v>
      </c>
      <c r="B8" s="57" t="s">
        <v>18</v>
      </c>
      <c r="C8" s="58">
        <v>455000</v>
      </c>
      <c r="D8" s="59">
        <v>0</v>
      </c>
    </row>
    <row r="9" ht="19.5" spans="1:4">
      <c r="A9" s="60" t="s">
        <v>19</v>
      </c>
      <c r="B9" s="61" t="s">
        <v>20</v>
      </c>
      <c r="C9" s="62">
        <v>463500</v>
      </c>
      <c r="D9" s="63">
        <v>0</v>
      </c>
    </row>
  </sheetData>
  <hyperlinks>
    <hyperlink ref="A6" r:id="rId1" display="高性能计算集群" tooltip="http://202.201.161.175/model/TwoGradePage/devTrans.aspx?devcode=15002326"/>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1"/>
  <sheetViews>
    <sheetView zoomScale="40" zoomScaleNormal="40" workbookViewId="0">
      <selection activeCell="H9" sqref="H9"/>
    </sheetView>
  </sheetViews>
  <sheetFormatPr defaultColWidth="9" defaultRowHeight="13.5" outlineLevelCol="2"/>
  <cols>
    <col min="2" max="2" width="26" style="37" customWidth="1"/>
    <col min="3" max="3" width="65.975" style="38" customWidth="1"/>
  </cols>
  <sheetData>
    <row r="1" ht="14.25"/>
    <row r="2" s="36" customFormat="1" ht="23" customHeight="1" spans="2:3">
      <c r="B2" s="39" t="s">
        <v>21</v>
      </c>
      <c r="C2" s="40" t="s">
        <v>22</v>
      </c>
    </row>
    <row r="3" s="36" customFormat="1" ht="23" customHeight="1" spans="2:3">
      <c r="B3" s="41" t="s">
        <v>23</v>
      </c>
      <c r="C3" s="42">
        <v>11001121</v>
      </c>
    </row>
    <row r="4" s="36" customFormat="1" ht="23" customHeight="1" spans="2:3">
      <c r="B4" s="41" t="s">
        <v>24</v>
      </c>
      <c r="C4" s="42" t="s">
        <v>25</v>
      </c>
    </row>
    <row r="5" s="36" customFormat="1" ht="23" customHeight="1" spans="2:3">
      <c r="B5" s="41" t="s">
        <v>26</v>
      </c>
      <c r="C5" s="42" t="s">
        <v>27</v>
      </c>
    </row>
    <row r="6" s="36" customFormat="1" ht="23" customHeight="1" spans="2:3">
      <c r="B6" s="41" t="s">
        <v>28</v>
      </c>
      <c r="C6" s="42" t="s">
        <v>29</v>
      </c>
    </row>
    <row r="7" s="36" customFormat="1" ht="23" customHeight="1" spans="2:3">
      <c r="B7" s="41" t="s">
        <v>30</v>
      </c>
      <c r="C7" s="42" t="s">
        <v>31</v>
      </c>
    </row>
    <row r="8" s="36" customFormat="1" ht="23" customHeight="1" spans="2:3">
      <c r="B8" s="41" t="s">
        <v>32</v>
      </c>
      <c r="C8" s="42" t="s">
        <v>33</v>
      </c>
    </row>
    <row r="9" s="36" customFormat="1" ht="150" spans="2:3">
      <c r="B9" s="41" t="s">
        <v>34</v>
      </c>
      <c r="C9" s="43" t="s">
        <v>35</v>
      </c>
    </row>
    <row r="10" s="36" customFormat="1" ht="271" customHeight="1" spans="2:3">
      <c r="B10" s="44" t="s">
        <v>36</v>
      </c>
      <c r="C10" s="45" t="s">
        <v>37</v>
      </c>
    </row>
    <row r="11" ht="195" customHeight="1" spans="2:3">
      <c r="B11" s="46" t="s">
        <v>38</v>
      </c>
      <c r="C11" s="47"/>
    </row>
  </sheetData>
  <pageMargins left="0.550694444444444" right="0.7" top="0.75" bottom="0.75" header="0.3" footer="0.3"/>
  <pageSetup paperSize="9" scale="85"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1"/>
  <sheetViews>
    <sheetView zoomScale="55" zoomScaleNormal="55" workbookViewId="0">
      <selection activeCell="H9" sqref="H9"/>
    </sheetView>
  </sheetViews>
  <sheetFormatPr defaultColWidth="9" defaultRowHeight="13.5" outlineLevelCol="2"/>
  <cols>
    <col min="2" max="2" width="26" style="37" customWidth="1"/>
    <col min="3" max="3" width="61.2916666666667" style="38" customWidth="1"/>
  </cols>
  <sheetData>
    <row r="1" ht="14.25"/>
    <row r="2" s="36" customFormat="1" ht="23" customHeight="1" spans="2:3">
      <c r="B2" s="39" t="s">
        <v>21</v>
      </c>
      <c r="C2" s="40" t="s">
        <v>6</v>
      </c>
    </row>
    <row r="3" s="36" customFormat="1" ht="23" customHeight="1" spans="2:3">
      <c r="B3" s="41" t="s">
        <v>23</v>
      </c>
      <c r="C3" s="42">
        <v>2023024365</v>
      </c>
    </row>
    <row r="4" s="36" customFormat="1" ht="23" customHeight="1" spans="2:3">
      <c r="B4" s="41" t="s">
        <v>24</v>
      </c>
      <c r="C4" s="42" t="s">
        <v>7</v>
      </c>
    </row>
    <row r="5" s="36" customFormat="1" ht="23" customHeight="1" spans="2:3">
      <c r="B5" s="41" t="s">
        <v>26</v>
      </c>
      <c r="C5" s="42" t="s">
        <v>27</v>
      </c>
    </row>
    <row r="6" s="36" customFormat="1" ht="23" customHeight="1" spans="2:3">
      <c r="B6" s="41" t="s">
        <v>28</v>
      </c>
      <c r="C6" s="42" t="s">
        <v>39</v>
      </c>
    </row>
    <row r="7" s="36" customFormat="1" ht="23" customHeight="1" spans="2:3">
      <c r="B7" s="41" t="s">
        <v>30</v>
      </c>
      <c r="C7" s="42" t="s">
        <v>39</v>
      </c>
    </row>
    <row r="8" s="36" customFormat="1" ht="18.75" spans="2:3">
      <c r="B8" s="41" t="s">
        <v>32</v>
      </c>
      <c r="C8" s="42" t="s">
        <v>33</v>
      </c>
    </row>
    <row r="9" s="36" customFormat="1" ht="187.5" spans="2:3">
      <c r="B9" s="41" t="s">
        <v>34</v>
      </c>
      <c r="C9" s="43" t="s">
        <v>40</v>
      </c>
    </row>
    <row r="10" s="36" customFormat="1" ht="57" customHeight="1" spans="2:3">
      <c r="B10" s="44" t="s">
        <v>41</v>
      </c>
      <c r="C10" s="45" t="s">
        <v>42</v>
      </c>
    </row>
    <row r="11" ht="199" customHeight="1" spans="2:3">
      <c r="B11" s="46" t="s">
        <v>38</v>
      </c>
      <c r="C11" s="47"/>
    </row>
  </sheetData>
  <pageMargins left="0.511805555555556" right="0.7" top="0.75" bottom="0.75" header="0.3" footer="0.3"/>
  <pageSetup paperSize="9" scale="8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1"/>
  <sheetViews>
    <sheetView zoomScale="40" zoomScaleNormal="40" workbookViewId="0">
      <selection activeCell="Q11" sqref="Q11"/>
    </sheetView>
  </sheetViews>
  <sheetFormatPr defaultColWidth="9" defaultRowHeight="13.5" outlineLevelCol="2"/>
  <cols>
    <col min="2" max="2" width="26" style="37" customWidth="1"/>
    <col min="3" max="3" width="61.2916666666667" style="38" customWidth="1"/>
  </cols>
  <sheetData>
    <row r="1" ht="14.25"/>
    <row r="2" s="36" customFormat="1" ht="23" customHeight="1" spans="2:3">
      <c r="B2" s="39" t="s">
        <v>21</v>
      </c>
      <c r="C2" s="40" t="s">
        <v>4</v>
      </c>
    </row>
    <row r="3" s="36" customFormat="1" ht="23" customHeight="1" spans="2:3">
      <c r="B3" s="41" t="s">
        <v>23</v>
      </c>
      <c r="C3" s="42">
        <v>2023017534</v>
      </c>
    </row>
    <row r="4" s="36" customFormat="1" ht="23" customHeight="1" spans="2:3">
      <c r="B4" s="41" t="s">
        <v>24</v>
      </c>
      <c r="C4" s="42" t="s">
        <v>43</v>
      </c>
    </row>
    <row r="5" s="36" customFormat="1" ht="23" customHeight="1" spans="2:3">
      <c r="B5" s="41" t="s">
        <v>26</v>
      </c>
      <c r="C5" s="42" t="s">
        <v>44</v>
      </c>
    </row>
    <row r="6" s="36" customFormat="1" ht="23" customHeight="1" spans="2:3">
      <c r="B6" s="41" t="s">
        <v>28</v>
      </c>
      <c r="C6" s="42" t="s">
        <v>45</v>
      </c>
    </row>
    <row r="7" s="36" customFormat="1" ht="23" customHeight="1" spans="2:3">
      <c r="B7" s="41" t="s">
        <v>30</v>
      </c>
      <c r="C7" s="42" t="s">
        <v>45</v>
      </c>
    </row>
    <row r="8" s="36" customFormat="1" ht="18.75" spans="2:3">
      <c r="B8" s="41" t="s">
        <v>32</v>
      </c>
      <c r="C8" s="42" t="s">
        <v>33</v>
      </c>
    </row>
    <row r="9" s="36" customFormat="1" ht="187.5" spans="2:3">
      <c r="B9" s="41" t="s">
        <v>34</v>
      </c>
      <c r="C9" s="43" t="s">
        <v>46</v>
      </c>
    </row>
    <row r="10" s="36" customFormat="1" ht="113" customHeight="1" spans="2:3">
      <c r="B10" s="44" t="s">
        <v>41</v>
      </c>
      <c r="C10" s="45" t="s">
        <v>47</v>
      </c>
    </row>
    <row r="11" ht="235" customHeight="1" spans="2:3">
      <c r="B11" s="46" t="s">
        <v>38</v>
      </c>
      <c r="C11" s="47"/>
    </row>
  </sheetData>
  <pageMargins left="0.393055555555556" right="0.7" top="0.75" bottom="0.75" header="0.3" footer="0.3"/>
  <pageSetup paperSize="9" scale="92"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1"/>
  <sheetViews>
    <sheetView zoomScale="47" zoomScaleNormal="47" workbookViewId="0">
      <selection activeCell="T11" sqref="T11"/>
    </sheetView>
  </sheetViews>
  <sheetFormatPr defaultColWidth="9" defaultRowHeight="13.5" outlineLevelCol="2"/>
  <cols>
    <col min="2" max="2" width="26" style="37" customWidth="1"/>
    <col min="3" max="3" width="61.2916666666667" style="38" customWidth="1"/>
  </cols>
  <sheetData>
    <row r="1" ht="14.25"/>
    <row r="2" s="36" customFormat="1" ht="23" customHeight="1" spans="2:3">
      <c r="B2" s="39" t="s">
        <v>21</v>
      </c>
      <c r="C2" s="40" t="s">
        <v>8</v>
      </c>
    </row>
    <row r="3" s="36" customFormat="1" ht="23" customHeight="1" spans="2:3">
      <c r="B3" s="41" t="s">
        <v>23</v>
      </c>
      <c r="C3" s="42">
        <v>2023024364</v>
      </c>
    </row>
    <row r="4" s="36" customFormat="1" ht="23" customHeight="1" spans="2:3">
      <c r="B4" s="41" t="s">
        <v>24</v>
      </c>
      <c r="C4" s="42" t="s">
        <v>9</v>
      </c>
    </row>
    <row r="5" s="36" customFormat="1" ht="23" customHeight="1" spans="2:3">
      <c r="B5" s="41" t="s">
        <v>26</v>
      </c>
      <c r="C5" s="42" t="s">
        <v>27</v>
      </c>
    </row>
    <row r="6" s="36" customFormat="1" ht="23" customHeight="1" spans="2:3">
      <c r="B6" s="41" t="s">
        <v>28</v>
      </c>
      <c r="C6" s="42" t="s">
        <v>48</v>
      </c>
    </row>
    <row r="7" s="36" customFormat="1" ht="23" customHeight="1" spans="2:3">
      <c r="B7" s="41" t="s">
        <v>30</v>
      </c>
      <c r="C7" s="42" t="s">
        <v>48</v>
      </c>
    </row>
    <row r="8" s="36" customFormat="1" ht="18.75" spans="2:3">
      <c r="B8" s="41" t="s">
        <v>32</v>
      </c>
      <c r="C8" s="42" t="s">
        <v>33</v>
      </c>
    </row>
    <row r="9" s="36" customFormat="1" ht="243.75" spans="2:3">
      <c r="B9" s="41" t="s">
        <v>34</v>
      </c>
      <c r="C9" s="43" t="s">
        <v>49</v>
      </c>
    </row>
    <row r="10" s="36" customFormat="1" ht="57" customHeight="1" spans="2:3">
      <c r="B10" s="44" t="s">
        <v>41</v>
      </c>
      <c r="C10" s="45" t="s">
        <v>50</v>
      </c>
    </row>
    <row r="11" ht="222" customHeight="1" spans="2:3">
      <c r="B11" s="46" t="s">
        <v>38</v>
      </c>
      <c r="C11" s="47"/>
    </row>
  </sheetData>
  <pageMargins left="0.472222222222222" right="0.7" top="0.75" bottom="0.75" header="0.3" footer="0.3"/>
  <pageSetup paperSize="9" scale="8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1"/>
  <sheetViews>
    <sheetView zoomScale="70" zoomScaleNormal="70" workbookViewId="0">
      <selection activeCell="F9" sqref="F9"/>
    </sheetView>
  </sheetViews>
  <sheetFormatPr defaultColWidth="9" defaultRowHeight="13.5" outlineLevelCol="2"/>
  <cols>
    <col min="2" max="2" width="26" style="37" customWidth="1"/>
    <col min="3" max="3" width="62.5916666666667" style="38" customWidth="1"/>
  </cols>
  <sheetData>
    <row r="1" ht="14.25"/>
    <row r="2" s="36" customFormat="1" ht="23" customHeight="1" spans="2:3">
      <c r="B2" s="39" t="s">
        <v>21</v>
      </c>
      <c r="C2" s="40" t="s">
        <v>11</v>
      </c>
    </row>
    <row r="3" s="36" customFormat="1" ht="23" customHeight="1" spans="2:3">
      <c r="B3" s="41" t="s">
        <v>23</v>
      </c>
      <c r="C3" s="42">
        <v>2023024355</v>
      </c>
    </row>
    <row r="4" s="36" customFormat="1" ht="23" customHeight="1" spans="2:3">
      <c r="B4" s="41" t="s">
        <v>24</v>
      </c>
      <c r="C4" s="42" t="s">
        <v>51</v>
      </c>
    </row>
    <row r="5" s="36" customFormat="1" ht="23" customHeight="1" spans="2:3">
      <c r="B5" s="41" t="s">
        <v>26</v>
      </c>
      <c r="C5" s="42" t="s">
        <v>27</v>
      </c>
    </row>
    <row r="6" s="36" customFormat="1" ht="23" customHeight="1" spans="2:3">
      <c r="B6" s="41" t="s">
        <v>28</v>
      </c>
      <c r="C6" s="42" t="s">
        <v>52</v>
      </c>
    </row>
    <row r="7" s="36" customFormat="1" ht="23" customHeight="1" spans="2:3">
      <c r="B7" s="41" t="s">
        <v>30</v>
      </c>
      <c r="C7" s="42" t="s">
        <v>52</v>
      </c>
    </row>
    <row r="8" s="36" customFormat="1" ht="18.75" spans="2:3">
      <c r="B8" s="41" t="s">
        <v>32</v>
      </c>
      <c r="C8" s="42" t="s">
        <v>33</v>
      </c>
    </row>
    <row r="9" s="36" customFormat="1" ht="196" customHeight="1" spans="2:3">
      <c r="B9" s="41" t="s">
        <v>34</v>
      </c>
      <c r="C9" s="43" t="s">
        <v>53</v>
      </c>
    </row>
    <row r="10" s="36" customFormat="1" ht="131.25" spans="2:3">
      <c r="B10" s="44" t="s">
        <v>41</v>
      </c>
      <c r="C10" s="45" t="s">
        <v>54</v>
      </c>
    </row>
    <row r="11" ht="186" customHeight="1" spans="2:3">
      <c r="B11" s="46" t="s">
        <v>38</v>
      </c>
      <c r="C11" s="47"/>
    </row>
  </sheetData>
  <pageMargins left="0.275" right="0.590277777777778" top="0.75" bottom="0.75" header="0.3" footer="0.3"/>
  <pageSetup paperSize="9" scale="92"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1"/>
  <sheetViews>
    <sheetView tabSelected="1" zoomScale="55" zoomScaleNormal="55" workbookViewId="0">
      <selection activeCell="G11" sqref="G11"/>
    </sheetView>
  </sheetViews>
  <sheetFormatPr defaultColWidth="9" defaultRowHeight="13.5" outlineLevelCol="2"/>
  <cols>
    <col min="2" max="2" width="26" style="37" customWidth="1"/>
    <col min="3" max="3" width="61.2916666666667" style="38" customWidth="1"/>
  </cols>
  <sheetData>
    <row r="1" ht="14.25"/>
    <row r="2" s="36" customFormat="1" ht="23" customHeight="1" spans="2:3">
      <c r="B2" s="39" t="s">
        <v>21</v>
      </c>
      <c r="C2" s="40" t="s">
        <v>13</v>
      </c>
    </row>
    <row r="3" s="36" customFormat="1" ht="23" customHeight="1" spans="2:3">
      <c r="B3" s="41" t="s">
        <v>23</v>
      </c>
      <c r="C3" s="42">
        <v>15002326</v>
      </c>
    </row>
    <row r="4" s="36" customFormat="1" ht="23" customHeight="1" spans="2:3">
      <c r="B4" s="41" t="s">
        <v>24</v>
      </c>
      <c r="C4" s="42" t="s">
        <v>14</v>
      </c>
    </row>
    <row r="5" s="36" customFormat="1" ht="23" customHeight="1" spans="2:3">
      <c r="B5" s="41" t="s">
        <v>26</v>
      </c>
      <c r="C5" s="42" t="s">
        <v>55</v>
      </c>
    </row>
    <row r="6" s="36" customFormat="1" ht="23" customHeight="1" spans="2:3">
      <c r="B6" s="41" t="s">
        <v>28</v>
      </c>
      <c r="C6" s="42" t="s">
        <v>56</v>
      </c>
    </row>
    <row r="7" s="36" customFormat="1" ht="23" customHeight="1" spans="2:3">
      <c r="B7" s="41" t="s">
        <v>30</v>
      </c>
      <c r="C7" s="42" t="s">
        <v>56</v>
      </c>
    </row>
    <row r="8" s="36" customFormat="1" ht="18.75" spans="2:3">
      <c r="B8" s="41" t="s">
        <v>32</v>
      </c>
      <c r="C8" s="42" t="s">
        <v>33</v>
      </c>
    </row>
    <row r="9" s="36" customFormat="1" ht="75" spans="2:3">
      <c r="B9" s="41" t="s">
        <v>34</v>
      </c>
      <c r="C9" s="43" t="s">
        <v>57</v>
      </c>
    </row>
    <row r="10" s="36" customFormat="1" ht="57" customHeight="1" spans="2:3">
      <c r="B10" s="44" t="s">
        <v>41</v>
      </c>
      <c r="C10" s="45"/>
    </row>
    <row r="11" ht="256" customHeight="1" spans="2:3">
      <c r="B11" s="46" t="s">
        <v>38</v>
      </c>
      <c r="C11" s="47"/>
    </row>
  </sheetData>
  <pageMargins left="0.354166666666667" right="0.7" top="0.75" bottom="0.75" header="0.3" footer="0.3"/>
  <pageSetup paperSize="9" scale="92"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opLeftCell="A13" workbookViewId="0">
      <selection activeCell="K22" sqref="K22"/>
    </sheetView>
  </sheetViews>
  <sheetFormatPr defaultColWidth="9" defaultRowHeight="13.5" outlineLevelCol="5"/>
  <cols>
    <col min="1" max="1" width="16.9083333333333" style="2" customWidth="1"/>
    <col min="2" max="2" width="12.875" style="2" customWidth="1"/>
    <col min="3" max="3" width="21.0833333333333" style="2" customWidth="1"/>
    <col min="4" max="4" width="16.275" style="2" customWidth="1"/>
    <col min="5" max="5" width="15.1833333333333" style="2" customWidth="1"/>
    <col min="6" max="6" width="11" style="2" customWidth="1"/>
    <col min="7" max="16384" width="9" style="2"/>
  </cols>
  <sheetData>
    <row r="1" ht="15" customHeight="1" spans="1:4">
      <c r="A1" s="3" t="s">
        <v>0</v>
      </c>
      <c r="B1" s="4" t="s">
        <v>1</v>
      </c>
      <c r="C1" s="4" t="s">
        <v>58</v>
      </c>
      <c r="D1" s="5" t="s">
        <v>59</v>
      </c>
    </row>
    <row r="2" ht="15" customHeight="1" spans="1:4">
      <c r="A2" s="6"/>
      <c r="B2" s="7"/>
      <c r="C2" s="7"/>
      <c r="D2" s="8"/>
    </row>
    <row r="3" ht="15" customHeight="1" spans="1:4">
      <c r="A3" s="9" t="s">
        <v>4</v>
      </c>
      <c r="B3" s="10" t="s">
        <v>5</v>
      </c>
      <c r="C3" s="11">
        <v>353600</v>
      </c>
      <c r="D3" s="12">
        <v>639</v>
      </c>
    </row>
    <row r="4" ht="15" customHeight="1" spans="1:4">
      <c r="A4" s="9" t="s">
        <v>6</v>
      </c>
      <c r="B4" s="10" t="s">
        <v>7</v>
      </c>
      <c r="C4" s="11">
        <v>264000</v>
      </c>
      <c r="D4" s="12">
        <v>24</v>
      </c>
    </row>
    <row r="5" ht="15" customHeight="1" spans="1:4">
      <c r="A5" s="9" t="s">
        <v>8</v>
      </c>
      <c r="B5" s="10" t="s">
        <v>9</v>
      </c>
      <c r="C5" s="11">
        <v>299000</v>
      </c>
      <c r="D5" s="12" t="s">
        <v>10</v>
      </c>
    </row>
    <row r="6" ht="15" customHeight="1" spans="1:4">
      <c r="A6" s="9" t="s">
        <v>60</v>
      </c>
      <c r="B6" s="10" t="s">
        <v>61</v>
      </c>
      <c r="C6" s="11">
        <v>95000</v>
      </c>
      <c r="D6" s="12" t="s">
        <v>10</v>
      </c>
    </row>
    <row r="7" ht="18.75" spans="1:4">
      <c r="A7" s="9" t="s">
        <v>62</v>
      </c>
      <c r="B7" s="10" t="s">
        <v>63</v>
      </c>
      <c r="C7" s="11">
        <v>52000</v>
      </c>
      <c r="D7" s="12">
        <v>65</v>
      </c>
    </row>
    <row r="8" ht="18.75" spans="1:4">
      <c r="A8" s="13" t="s">
        <v>11</v>
      </c>
      <c r="B8" s="14" t="s">
        <v>12</v>
      </c>
      <c r="C8" s="15">
        <v>760000</v>
      </c>
      <c r="D8" s="16">
        <v>214</v>
      </c>
    </row>
    <row r="9" ht="18.75" spans="1:4">
      <c r="A9" s="13" t="s">
        <v>13</v>
      </c>
      <c r="B9" s="14" t="s">
        <v>14</v>
      </c>
      <c r="C9" s="15">
        <v>459000</v>
      </c>
      <c r="D9" s="16">
        <f>22*4</f>
        <v>88</v>
      </c>
    </row>
    <row r="10" ht="18.75" spans="1:4">
      <c r="A10" s="13" t="s">
        <v>15</v>
      </c>
      <c r="B10" s="14" t="s">
        <v>64</v>
      </c>
      <c r="C10" s="15">
        <v>445000</v>
      </c>
      <c r="D10" s="16">
        <v>0</v>
      </c>
    </row>
    <row r="11" ht="18.75" spans="1:4">
      <c r="A11" s="13" t="s">
        <v>17</v>
      </c>
      <c r="B11" s="14" t="s">
        <v>64</v>
      </c>
      <c r="C11" s="15">
        <v>455000</v>
      </c>
      <c r="D11" s="16">
        <v>0</v>
      </c>
    </row>
    <row r="12" ht="19.5" spans="1:4">
      <c r="A12" s="17" t="s">
        <v>19</v>
      </c>
      <c r="B12" s="18" t="s">
        <v>65</v>
      </c>
      <c r="C12" s="19">
        <v>463500</v>
      </c>
      <c r="D12" s="20">
        <v>0</v>
      </c>
    </row>
    <row r="13" spans="1:1">
      <c r="A13" s="21"/>
    </row>
    <row r="14" ht="20" customHeight="1" spans="1:1">
      <c r="A14" s="22" t="s">
        <v>66</v>
      </c>
    </row>
    <row r="15" ht="19" customHeight="1" spans="1:1">
      <c r="A15" s="23">
        <v>1</v>
      </c>
    </row>
    <row r="16" spans="1:6">
      <c r="A16" s="24" t="s">
        <v>67</v>
      </c>
      <c r="B16" s="25" t="s">
        <v>68</v>
      </c>
      <c r="C16" s="26"/>
      <c r="D16" s="26"/>
      <c r="E16" s="26"/>
      <c r="F16" s="27"/>
    </row>
    <row r="17" spans="1:6">
      <c r="A17" s="28"/>
      <c r="B17" s="29" t="s">
        <v>69</v>
      </c>
      <c r="C17" s="30" t="s">
        <v>70</v>
      </c>
      <c r="D17" s="30" t="s">
        <v>71</v>
      </c>
      <c r="E17" s="30" t="s">
        <v>72</v>
      </c>
      <c r="F17" s="31" t="s">
        <v>73</v>
      </c>
    </row>
    <row r="18" ht="14.25" spans="1:6">
      <c r="A18" s="28"/>
      <c r="B18" s="32">
        <f>A15*150*0.3*0.8</f>
        <v>36</v>
      </c>
      <c r="C18" s="33">
        <f>B18*0.45</f>
        <v>16.2</v>
      </c>
      <c r="D18" s="33">
        <f>B18*0.25</f>
        <v>9</v>
      </c>
      <c r="E18" s="33">
        <f>B18*0.25</f>
        <v>9</v>
      </c>
      <c r="F18" s="34">
        <f>B18*0.05</f>
        <v>1.8</v>
      </c>
    </row>
    <row r="19" spans="1:6">
      <c r="A19" s="28"/>
      <c r="B19" s="25" t="s">
        <v>74</v>
      </c>
      <c r="C19" s="26"/>
      <c r="D19" s="26"/>
      <c r="E19" s="26"/>
      <c r="F19" s="27"/>
    </row>
    <row r="20" spans="1:6">
      <c r="A20" s="28"/>
      <c r="B20" s="29" t="s">
        <v>69</v>
      </c>
      <c r="C20" s="30" t="s">
        <v>70</v>
      </c>
      <c r="D20" s="30" t="s">
        <v>71</v>
      </c>
      <c r="E20" s="30" t="s">
        <v>72</v>
      </c>
      <c r="F20" s="31" t="s">
        <v>73</v>
      </c>
    </row>
    <row r="21" ht="14.25" spans="1:6">
      <c r="A21" s="35"/>
      <c r="B21" s="32">
        <f>A15*150*0.8</f>
        <v>120</v>
      </c>
      <c r="C21" s="33">
        <f>B21*0.45</f>
        <v>54</v>
      </c>
      <c r="D21" s="33">
        <f>B21*0.25</f>
        <v>30</v>
      </c>
      <c r="E21" s="33">
        <f>B21*0.25</f>
        <v>30</v>
      </c>
      <c r="F21" s="34">
        <f>B21*0.05</f>
        <v>6</v>
      </c>
    </row>
    <row r="22" s="1" customFormat="1" ht="14.25"/>
    <row r="23" spans="1:6">
      <c r="A23" s="24" t="s">
        <v>75</v>
      </c>
      <c r="B23" s="25" t="s">
        <v>68</v>
      </c>
      <c r="C23" s="26"/>
      <c r="D23" s="26"/>
      <c r="E23" s="26"/>
      <c r="F23" s="27"/>
    </row>
    <row r="24" spans="1:6">
      <c r="A24" s="28"/>
      <c r="B24" s="29" t="s">
        <v>69</v>
      </c>
      <c r="C24" s="30" t="s">
        <v>70</v>
      </c>
      <c r="D24" s="30" t="s">
        <v>71</v>
      </c>
      <c r="E24" s="30" t="s">
        <v>72</v>
      </c>
      <c r="F24" s="31" t="s">
        <v>73</v>
      </c>
    </row>
    <row r="25" ht="14.25" spans="1:6">
      <c r="A25" s="28"/>
      <c r="B25" s="32">
        <f>A15*100*0.3*0.8</f>
        <v>24</v>
      </c>
      <c r="C25" s="33">
        <f>B25*0.45</f>
        <v>10.8</v>
      </c>
      <c r="D25" s="33">
        <f>B25*0.25</f>
        <v>6</v>
      </c>
      <c r="E25" s="33">
        <f>B25*0.25</f>
        <v>6</v>
      </c>
      <c r="F25" s="34">
        <f>B25*0.05</f>
        <v>1.2</v>
      </c>
    </row>
    <row r="26" spans="1:6">
      <c r="A26" s="28"/>
      <c r="B26" s="25" t="s">
        <v>74</v>
      </c>
      <c r="C26" s="26"/>
      <c r="D26" s="26"/>
      <c r="E26" s="26"/>
      <c r="F26" s="27"/>
    </row>
    <row r="27" spans="1:6">
      <c r="A27" s="28"/>
      <c r="B27" s="29" t="s">
        <v>69</v>
      </c>
      <c r="C27" s="30" t="s">
        <v>70</v>
      </c>
      <c r="D27" s="30" t="s">
        <v>71</v>
      </c>
      <c r="E27" s="30" t="s">
        <v>72</v>
      </c>
      <c r="F27" s="31" t="s">
        <v>73</v>
      </c>
    </row>
    <row r="28" ht="14.25" spans="1:6">
      <c r="A28" s="35"/>
      <c r="B28" s="32">
        <f>A15*100*0.8</f>
        <v>80</v>
      </c>
      <c r="C28" s="33">
        <f>B28*0.45</f>
        <v>36</v>
      </c>
      <c r="D28" s="33">
        <f>B28*0.25</f>
        <v>20</v>
      </c>
      <c r="E28" s="33">
        <f>B28*0.25</f>
        <v>20</v>
      </c>
      <c r="F28" s="34">
        <f>B28*0.05</f>
        <v>4</v>
      </c>
    </row>
  </sheetData>
  <mergeCells count="10">
    <mergeCell ref="B16:F16"/>
    <mergeCell ref="B19:F19"/>
    <mergeCell ref="B23:F23"/>
    <mergeCell ref="B26:F26"/>
    <mergeCell ref="A1:A2"/>
    <mergeCell ref="A16:A21"/>
    <mergeCell ref="A23:A28"/>
    <mergeCell ref="B1:B2"/>
    <mergeCell ref="C1:C2"/>
    <mergeCell ref="D1:D2"/>
  </mergeCells>
  <hyperlinks>
    <hyperlink ref="A9" r:id="rId1" display="高性能计算集群" tooltip="http://202.201.161.175/model/TwoGradePage/devTrans.aspx?devcode=15002326"/>
  </hyperlink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共享设备清单</vt:lpstr>
      <vt:lpstr>紫外可见光光度计</vt:lpstr>
      <vt:lpstr>荧光光谱仪</vt:lpstr>
      <vt:lpstr>高效液相色谱仪</vt:lpstr>
      <vt:lpstr>热重差重分析仪</vt:lpstr>
      <vt:lpstr>紫外分光光度计</vt:lpstr>
      <vt:lpstr>高性能计算集群</vt:lpstr>
      <vt:lpstr>数据统计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闫晓玲</cp:lastModifiedBy>
  <dcterms:created xsi:type="dcterms:W3CDTF">2006-09-16T00:00:00Z</dcterms:created>
  <dcterms:modified xsi:type="dcterms:W3CDTF">2025-10-28T03:32:15Z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566519A2FEB54F48A400250240796C08</vt:lpwstr>
  </property>
  <property fmtid="{D5CDD505-2E9C-101B-9397-08002B2CF9AE}" pid="3" name="KSOProductBuildVer">
    <vt:lpwstr>2052-12.1.0.20784</vt:lpwstr>
  </property>
</Properties>
</file>